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0" windowWidth="17740" windowHeight="14020" tabRatio="265" activeTab="0"/>
  </bookViews>
  <sheets>
    <sheet name="ZDDP Calculator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<sst xmlns="http://schemas.openxmlformats.org/spreadsheetml/2006/main" count="98" uniqueCount="72">
  <si>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nor assume any responsibility for it's results.</t>
  </si>
  <si>
    <t xml:space="preserve">Disclaimer: </t>
  </si>
  <si>
    <t>This chart is for reference only. I neither guarantee it's accuracy</t>
  </si>
  <si>
    <t>Litres or Quarts*</t>
  </si>
  <si>
    <t>Zinc</t>
  </si>
  <si>
    <t>Phosphorous</t>
  </si>
  <si>
    <t>PPM</t>
  </si>
  <si>
    <t>weight %</t>
  </si>
  <si>
    <t>Castrol GTX 20W50</t>
  </si>
  <si>
    <t>Set Target Level</t>
  </si>
  <si>
    <t>fl oz./litre</t>
  </si>
  <si>
    <t>fl oz</t>
  </si>
  <si>
    <t>1 bottle ZddPlus</t>
  </si>
  <si>
    <t>ppm</t>
  </si>
  <si>
    <t>Full bottle in oil</t>
  </si>
  <si>
    <t>need to add</t>
  </si>
  <si>
    <t xml:space="preserve">target </t>
  </si>
  <si>
    <t>difference</t>
  </si>
  <si>
    <t>fl.oz</t>
  </si>
  <si>
    <t>of zinc (ZDDP)</t>
  </si>
  <si>
    <t>Motor Oil</t>
  </si>
  <si>
    <t>ZDDP Additive</t>
  </si>
  <si>
    <t>or</t>
  </si>
  <si>
    <t>Portion of Bottle</t>
  </si>
  <si>
    <t>(oil change)</t>
  </si>
  <si>
    <t>Instructions:</t>
  </si>
  <si>
    <t>Step 1</t>
  </si>
  <si>
    <t>Step 2</t>
  </si>
  <si>
    <t>Step 3</t>
  </si>
  <si>
    <t>Results</t>
  </si>
  <si>
    <t xml:space="preserve">step 3: Input quantity of oil change* (see note) </t>
  </si>
  <si>
    <t>This chart is based on litres rather than quarts.</t>
  </si>
  <si>
    <t>* note:</t>
  </si>
  <si>
    <t>The difference between quarts and litres is</t>
  </si>
  <si>
    <t>negligable and within the margin of error of this chart.</t>
  </si>
  <si>
    <t>The number of litres can be safely substituted</t>
  </si>
  <si>
    <t>for quarts without significant difference</t>
  </si>
  <si>
    <t>Modified oil levels</t>
  </si>
  <si>
    <t xml:space="preserve">dilution/fl oz </t>
  </si>
  <si>
    <t>Set Quantity of oil</t>
  </si>
  <si>
    <t xml:space="preserve">step 1: set target ZDDP (zinc) level (recommended between 0.12 - 0.15) </t>
  </si>
  <si>
    <t>Step 4</t>
  </si>
  <si>
    <t>step 4: Input additive information (research required) check Material Data Sheet (MDS)</t>
  </si>
  <si>
    <t>ZDDPlus</t>
  </si>
  <si>
    <t>GM EOS</t>
  </si>
  <si>
    <t>Dillution factor /fl.oz additive</t>
  </si>
  <si>
    <t>Dillution factor /bottle additive</t>
  </si>
  <si>
    <t>Oil</t>
  </si>
  <si>
    <t>Additive</t>
  </si>
  <si>
    <t>Size (fl.oz.)</t>
  </si>
  <si>
    <t>step 2: Input oil and oil levels Zn and P (research required) check Material Data Sheet (MDS)</t>
  </si>
  <si>
    <t>Add fl. Oz. Additive</t>
  </si>
  <si>
    <t>Size of bottle</t>
  </si>
  <si>
    <t>fl.oz.</t>
  </si>
  <si>
    <t>Zn</t>
  </si>
  <si>
    <t>P</t>
  </si>
  <si>
    <t>Sample Data:</t>
  </si>
  <si>
    <t>PPM**</t>
  </si>
  <si>
    <t>The results have been rounded to the nearest 100 PPM</t>
  </si>
  <si>
    <t>in an attempt to not become obsessive</t>
  </si>
  <si>
    <t>**note:</t>
  </si>
  <si>
    <t>Valvoline Maxlife</t>
  </si>
  <si>
    <t>Green areas are variables and may be changed as required</t>
  </si>
  <si>
    <t>For comments or to contribute to the Sample Data send an e-mail to:</t>
  </si>
  <si>
    <t>perales@vax2.concordia.ca</t>
  </si>
  <si>
    <t>BG MOA</t>
  </si>
  <si>
    <t>STP 4 cyl. (red)</t>
  </si>
  <si>
    <t>Calculating Zn &amp; P levels using a ZDDP additive with motor oil</t>
  </si>
  <si>
    <t>Number of Bottles</t>
  </si>
  <si>
    <t>Crane Cams Break In Lube</t>
  </si>
  <si>
    <t>Comp Cams Break In Lube</t>
  </si>
  <si>
    <t>Version 1.14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</si>
</sst>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0"/>
      <name val="Verdana"/>
      <family val="0"/>
    </font>
    <font>
      <sz val="9"/>
      <name val="Verdana"/>
      <family val="0"/>
    </font>
    <font>
      <b/>
      <i/>
      <sz val="16"/>
      <color indexed="9"/>
      <name val="Verdana"/>
      <family val="0"/>
    </font>
    <font>
      <b/>
      <sz val="14"/>
      <color indexed="9"/>
      <name val="Verdana"/>
      <family val="0"/>
    </font>
    <font>
      <sz val="10"/>
      <color indexed="9"/>
      <name val="Verdana"/>
      <family val="0"/>
    </font>
    <font>
      <b/>
      <sz val="10"/>
      <color indexed="18"/>
      <name val="Verdana"/>
      <family val="0"/>
    </font>
    <font>
      <b/>
      <sz val="9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164" fontId="1" fillId="4" borderId="1" xfId="0" applyNumberFormat="1" applyFont="1" applyFill="1" applyBorder="1" applyAlignment="1" applyProtection="1">
      <alignment/>
      <protection/>
    </xf>
    <xf numFmtId="0" fontId="1" fillId="5" borderId="11" xfId="0" applyFont="1" applyFill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right"/>
      <protection/>
    </xf>
    <xf numFmtId="0" fontId="1" fillId="5" borderId="11" xfId="0" applyFont="1" applyFill="1" applyBorder="1" applyAlignment="1" applyProtection="1">
      <alignment horizontal="right"/>
      <protection/>
    </xf>
    <xf numFmtId="0" fontId="0" fillId="5" borderId="1" xfId="0" applyFill="1" applyBorder="1" applyAlignment="1" applyProtection="1">
      <alignment/>
      <protection/>
    </xf>
    <xf numFmtId="2" fontId="0" fillId="5" borderId="1" xfId="0" applyNumberFormat="1" applyFill="1" applyBorder="1" applyAlignment="1" applyProtection="1">
      <alignment/>
      <protection/>
    </xf>
    <xf numFmtId="1" fontId="0" fillId="5" borderId="1" xfId="0" applyNumberForma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8" fillId="6" borderId="0" xfId="0" applyFont="1" applyFill="1" applyAlignment="1" applyProtection="1">
      <alignment/>
      <protection/>
    </xf>
    <xf numFmtId="0" fontId="9" fillId="6" borderId="0" xfId="0" applyFont="1" applyFill="1" applyAlignment="1" applyProtection="1">
      <alignment/>
      <protection/>
    </xf>
    <xf numFmtId="0" fontId="10" fillId="6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4" fillId="0" borderId="0" xfId="20" applyAlignment="1" applyProtection="1">
      <alignment/>
      <protection/>
    </xf>
    <xf numFmtId="0" fontId="0" fillId="7" borderId="3" xfId="0" applyFill="1" applyBorder="1" applyAlignment="1">
      <alignment/>
    </xf>
    <xf numFmtId="0" fontId="1" fillId="7" borderId="4" xfId="0" applyFont="1" applyFill="1" applyBorder="1" applyAlignment="1" applyProtection="1">
      <alignment horizontal="right"/>
      <protection/>
    </xf>
    <xf numFmtId="0" fontId="0" fillId="7" borderId="5" xfId="0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9" xfId="0" applyFont="1" applyFill="1" applyBorder="1" applyAlignment="1">
      <alignment horizontal="right"/>
    </xf>
    <xf numFmtId="0" fontId="0" fillId="7" borderId="1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7" xfId="0" applyFill="1" applyBorder="1" applyAlignment="1">
      <alignment/>
    </xf>
    <xf numFmtId="0" fontId="1" fillId="7" borderId="4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6" fillId="7" borderId="3" xfId="0" applyFont="1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0" fontId="0" fillId="7" borderId="5" xfId="0" applyFill="1" applyBorder="1" applyAlignment="1" applyProtection="1">
      <alignment/>
      <protection/>
    </xf>
    <xf numFmtId="0" fontId="1" fillId="7" borderId="6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0" fillId="7" borderId="8" xfId="0" applyFill="1" applyBorder="1" applyAlignment="1" applyProtection="1">
      <alignment/>
      <protection/>
    </xf>
    <xf numFmtId="0" fontId="0" fillId="7" borderId="9" xfId="0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0" fontId="0" fillId="7" borderId="6" xfId="0" applyFill="1" applyBorder="1" applyAlignment="1" applyProtection="1">
      <alignment/>
      <protection/>
    </xf>
    <xf numFmtId="0" fontId="1" fillId="7" borderId="1" xfId="0" applyFont="1" applyFill="1" applyBorder="1" applyAlignment="1" applyProtection="1">
      <alignment horizontal="right"/>
      <protection/>
    </xf>
    <xf numFmtId="0" fontId="0" fillId="7" borderId="6" xfId="0" applyFill="1" applyBorder="1" applyAlignment="1" applyProtection="1">
      <alignment horizontal="right"/>
      <protection/>
    </xf>
    <xf numFmtId="0" fontId="0" fillId="7" borderId="1" xfId="0" applyFill="1" applyBorder="1" applyAlignment="1" applyProtection="1">
      <alignment/>
      <protection/>
    </xf>
    <xf numFmtId="164" fontId="0" fillId="7" borderId="9" xfId="0" applyNumberFormat="1" applyFill="1" applyBorder="1" applyAlignment="1" applyProtection="1">
      <alignment/>
      <protection/>
    </xf>
    <xf numFmtId="0" fontId="0" fillId="7" borderId="13" xfId="0" applyFill="1" applyBorder="1" applyAlignment="1" applyProtection="1">
      <alignment/>
      <protection/>
    </xf>
    <xf numFmtId="0" fontId="6" fillId="7" borderId="14" xfId="0" applyFont="1" applyFill="1" applyBorder="1" applyAlignment="1" applyProtection="1">
      <alignment/>
      <protection/>
    </xf>
    <xf numFmtId="0" fontId="0" fillId="7" borderId="15" xfId="0" applyFill="1" applyBorder="1" applyAlignment="1" applyProtection="1">
      <alignment/>
      <protection/>
    </xf>
    <xf numFmtId="0" fontId="0" fillId="7" borderId="16" xfId="0" applyFill="1" applyBorder="1" applyAlignment="1" applyProtection="1">
      <alignment/>
      <protection/>
    </xf>
    <xf numFmtId="0" fontId="6" fillId="7" borderId="17" xfId="0" applyFont="1" applyFill="1" applyBorder="1" applyAlignment="1" applyProtection="1">
      <alignment/>
      <protection/>
    </xf>
    <xf numFmtId="0" fontId="0" fillId="7" borderId="18" xfId="0" applyFill="1" applyBorder="1" applyAlignment="1" applyProtection="1">
      <alignment/>
      <protection/>
    </xf>
    <xf numFmtId="0" fontId="1" fillId="7" borderId="17" xfId="0" applyFont="1" applyFill="1" applyBorder="1" applyAlignment="1" applyProtection="1">
      <alignment/>
      <protection/>
    </xf>
    <xf numFmtId="0" fontId="1" fillId="7" borderId="17" xfId="0" applyFont="1" applyFill="1" applyBorder="1" applyAlignment="1" applyProtection="1">
      <alignment horizontal="center"/>
      <protection/>
    </xf>
    <xf numFmtId="0" fontId="1" fillId="7" borderId="19" xfId="0" applyFont="1" applyFill="1" applyBorder="1" applyAlignment="1" applyProtection="1">
      <alignment/>
      <protection/>
    </xf>
    <xf numFmtId="0" fontId="0" fillId="7" borderId="20" xfId="0" applyFill="1" applyBorder="1" applyAlignment="1" applyProtection="1">
      <alignment/>
      <protection/>
    </xf>
    <xf numFmtId="0" fontId="0" fillId="7" borderId="21" xfId="0" applyFill="1" applyBorder="1" applyAlignment="1" applyProtection="1">
      <alignment/>
      <protection/>
    </xf>
    <xf numFmtId="0" fontId="0" fillId="7" borderId="18" xfId="0" applyFill="1" applyBorder="1" applyAlignment="1">
      <alignment/>
    </xf>
    <xf numFmtId="2" fontId="1" fillId="4" borderId="1" xfId="0" applyNumberFormat="1" applyFont="1" applyFill="1" applyBorder="1" applyAlignment="1" applyProtection="1">
      <alignment/>
      <protection/>
    </xf>
    <xf numFmtId="0" fontId="1" fillId="7" borderId="17" xfId="0" applyFont="1" applyFill="1" applyBorder="1" applyAlignment="1">
      <alignment horizontal="left"/>
    </xf>
    <xf numFmtId="9" fontId="1" fillId="4" borderId="1" xfId="0" applyNumberFormat="1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35</xdr:row>
      <xdr:rowOff>85725</xdr:rowOff>
    </xdr:from>
    <xdr:to>
      <xdr:col>3</xdr:col>
      <xdr:colOff>885825</xdr:colOff>
      <xdr:row>35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733675" y="5895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ales@vax2.concordia.c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2"/>
  <sheetViews>
    <sheetView tabSelected="1" workbookViewId="0" topLeftCell="A1">
      <selection activeCell="N47" sqref="N47"/>
    </sheetView>
  </sheetViews>
  <sheetFormatPr defaultColWidth="11.00390625" defaultRowHeight="12.75"/>
  <cols>
    <col min="1" max="1" width="1.875" style="0" customWidth="1"/>
    <col min="2" max="2" width="18.25390625" style="0" customWidth="1"/>
    <col min="3" max="3" width="11.00390625" style="0" customWidth="1"/>
    <col min="4" max="4" width="13.625" style="0" customWidth="1"/>
    <col min="6" max="6" width="11.625" style="0" customWidth="1"/>
    <col min="7" max="7" width="13.00390625" style="0" customWidth="1"/>
    <col min="8" max="10" width="10.75390625" style="0" hidden="1" customWidth="1"/>
    <col min="11" max="11" width="11.75390625" style="0" hidden="1" customWidth="1"/>
    <col min="12" max="12" width="10.75390625" style="0" hidden="1" customWidth="1"/>
    <col min="13" max="13" width="2.375" style="0" customWidth="1"/>
    <col min="14" max="14" width="18.125" style="0" customWidth="1"/>
    <col min="16" max="16" width="11.125" style="0" customWidth="1"/>
  </cols>
  <sheetData>
    <row r="1" ht="4.5" customHeight="1"/>
    <row r="2" spans="2:7" ht="30.75" customHeight="1">
      <c r="B2" s="25" t="s">
        <v>67</v>
      </c>
      <c r="C2" s="26"/>
      <c r="D2" s="26"/>
      <c r="E2" s="26"/>
      <c r="F2" s="26"/>
      <c r="G2" s="27"/>
    </row>
    <row r="3" spans="2:7" ht="12.75">
      <c r="B3" s="5"/>
      <c r="C3" s="5"/>
      <c r="D3" s="5"/>
      <c r="E3" s="5"/>
      <c r="F3" s="5"/>
      <c r="G3" s="5" t="s">
        <v>71</v>
      </c>
    </row>
    <row r="4" spans="2:7" ht="12.75">
      <c r="B4" s="6" t="s">
        <v>25</v>
      </c>
      <c r="C4" s="7"/>
      <c r="D4" s="7"/>
      <c r="E4" s="7"/>
      <c r="F4" s="7"/>
      <c r="G4" s="8"/>
    </row>
    <row r="5" spans="2:7" ht="12.75">
      <c r="B5" s="9" t="s">
        <v>62</v>
      </c>
      <c r="C5" s="10"/>
      <c r="D5" s="10"/>
      <c r="E5" s="10"/>
      <c r="F5" s="10"/>
      <c r="G5" s="11"/>
    </row>
    <row r="6" spans="2:7" ht="12.75">
      <c r="B6" s="9" t="s">
        <v>40</v>
      </c>
      <c r="C6" s="10"/>
      <c r="D6" s="10"/>
      <c r="E6" s="10"/>
      <c r="F6" s="10"/>
      <c r="G6" s="11"/>
    </row>
    <row r="7" spans="2:7" ht="12.75">
      <c r="B7" s="9" t="s">
        <v>50</v>
      </c>
      <c r="C7" s="10"/>
      <c r="D7" s="10"/>
      <c r="E7" s="10"/>
      <c r="F7" s="10"/>
      <c r="G7" s="11"/>
    </row>
    <row r="8" spans="2:7" ht="12.75">
      <c r="B8" s="9" t="s">
        <v>30</v>
      </c>
      <c r="C8" s="10"/>
      <c r="D8" s="10"/>
      <c r="E8" s="10"/>
      <c r="F8" s="10"/>
      <c r="G8" s="11"/>
    </row>
    <row r="9" spans="2:7" ht="12.75">
      <c r="B9" s="12" t="s">
        <v>42</v>
      </c>
      <c r="C9" s="13"/>
      <c r="D9" s="13"/>
      <c r="E9" s="13"/>
      <c r="F9" s="13"/>
      <c r="G9" s="14"/>
    </row>
    <row r="10" spans="2:7" ht="12.75">
      <c r="B10" s="5"/>
      <c r="C10" s="5"/>
      <c r="D10" s="5"/>
      <c r="E10" s="5"/>
      <c r="F10" s="5"/>
      <c r="G10" s="5"/>
    </row>
    <row r="11" spans="2:7" ht="12.75">
      <c r="B11" s="45" t="s">
        <v>26</v>
      </c>
      <c r="C11" s="46"/>
      <c r="D11" s="46"/>
      <c r="E11" s="46"/>
      <c r="F11" s="46"/>
      <c r="G11" s="47"/>
    </row>
    <row r="12" spans="2:7" ht="12.75">
      <c r="B12" s="48" t="s">
        <v>9</v>
      </c>
      <c r="C12" s="49"/>
      <c r="D12" s="49"/>
      <c r="E12" s="49"/>
      <c r="F12" s="49"/>
      <c r="G12" s="50"/>
    </row>
    <row r="13" spans="2:7" ht="12.75">
      <c r="B13" s="48" t="s">
        <v>19</v>
      </c>
      <c r="C13" s="3">
        <v>0.13</v>
      </c>
      <c r="D13" s="49" t="s">
        <v>7</v>
      </c>
      <c r="E13" s="49"/>
      <c r="F13" s="49"/>
      <c r="G13" s="50"/>
    </row>
    <row r="14" spans="2:11" ht="12.75">
      <c r="B14" s="51"/>
      <c r="C14" s="52"/>
      <c r="D14" s="52"/>
      <c r="E14" s="52"/>
      <c r="F14" s="52"/>
      <c r="G14" s="53"/>
      <c r="J14">
        <f>C22*K17</f>
        <v>152.1</v>
      </c>
      <c r="K14" t="s">
        <v>11</v>
      </c>
    </row>
    <row r="15" spans="2:7" ht="12.75">
      <c r="B15" s="45" t="s">
        <v>27</v>
      </c>
      <c r="C15" s="46"/>
      <c r="D15" s="46"/>
      <c r="E15" s="46"/>
      <c r="F15" s="46"/>
      <c r="G15" s="47"/>
    </row>
    <row r="16" spans="2:7" ht="12.75">
      <c r="B16" s="48" t="s">
        <v>20</v>
      </c>
      <c r="C16" s="74" t="s">
        <v>8</v>
      </c>
      <c r="D16" s="75"/>
      <c r="E16" s="49"/>
      <c r="F16" s="49"/>
      <c r="G16" s="50"/>
    </row>
    <row r="17" spans="2:11" ht="12.75">
      <c r="B17" s="54"/>
      <c r="C17" s="55" t="s">
        <v>4</v>
      </c>
      <c r="D17" s="55" t="s">
        <v>5</v>
      </c>
      <c r="E17" s="49"/>
      <c r="F17" s="49"/>
      <c r="G17" s="50"/>
      <c r="I17" t="s">
        <v>10</v>
      </c>
      <c r="K17">
        <v>33.8</v>
      </c>
    </row>
    <row r="18" spans="2:12" ht="12.75">
      <c r="B18" s="56" t="s">
        <v>7</v>
      </c>
      <c r="C18" s="3">
        <v>0.09</v>
      </c>
      <c r="D18" s="3">
        <v>0.08</v>
      </c>
      <c r="E18" s="49"/>
      <c r="F18" s="49"/>
      <c r="G18" s="50"/>
      <c r="I18" t="s">
        <v>12</v>
      </c>
      <c r="K18">
        <v>4</v>
      </c>
      <c r="L18" t="s">
        <v>18</v>
      </c>
    </row>
    <row r="19" spans="2:8" ht="12.75">
      <c r="B19" s="56" t="s">
        <v>6</v>
      </c>
      <c r="C19" s="57">
        <f>C18*10000</f>
        <v>900</v>
      </c>
      <c r="D19" s="57">
        <f>D18*10000</f>
        <v>800</v>
      </c>
      <c r="E19" s="49"/>
      <c r="F19" s="49"/>
      <c r="G19" s="50"/>
      <c r="H19" t="s">
        <v>4</v>
      </c>
    </row>
    <row r="20" spans="2:12" ht="12.75">
      <c r="B20" s="51"/>
      <c r="C20" s="52"/>
      <c r="D20" s="52"/>
      <c r="E20" s="52"/>
      <c r="F20" s="52"/>
      <c r="G20" s="53"/>
      <c r="H20" t="s">
        <v>45</v>
      </c>
      <c r="K20" s="1">
        <f>C30/(J14/1)</f>
        <v>447.0742932281394</v>
      </c>
      <c r="L20" t="s">
        <v>13</v>
      </c>
    </row>
    <row r="21" spans="2:12" ht="12.75">
      <c r="B21" s="45" t="s">
        <v>28</v>
      </c>
      <c r="C21" s="46"/>
      <c r="D21" s="46"/>
      <c r="E21" s="46"/>
      <c r="F21" s="46"/>
      <c r="G21" s="47"/>
      <c r="H21" t="s">
        <v>46</v>
      </c>
      <c r="K21" s="1">
        <f>K20*C27</f>
        <v>1788.2971729125577</v>
      </c>
      <c r="L21" t="s">
        <v>13</v>
      </c>
    </row>
    <row r="22" spans="2:7" ht="12.75">
      <c r="B22" s="48" t="s">
        <v>39</v>
      </c>
      <c r="C22" s="3">
        <v>4.5</v>
      </c>
      <c r="D22" s="49" t="s">
        <v>3</v>
      </c>
      <c r="E22" s="49"/>
      <c r="F22" s="49"/>
      <c r="G22" s="50"/>
    </row>
    <row r="23" spans="2:7" ht="12.75">
      <c r="B23" s="54" t="s">
        <v>24</v>
      </c>
      <c r="C23" s="49"/>
      <c r="D23" s="49"/>
      <c r="E23" s="49"/>
      <c r="F23" s="49"/>
      <c r="G23" s="50"/>
    </row>
    <row r="24" spans="2:11" ht="12.75">
      <c r="B24" s="51"/>
      <c r="C24" s="52"/>
      <c r="D24" s="52"/>
      <c r="E24" s="58"/>
      <c r="F24" s="52"/>
      <c r="G24" s="53"/>
      <c r="I24" t="s">
        <v>16</v>
      </c>
      <c r="J24">
        <f>C13*10000</f>
        <v>1300</v>
      </c>
      <c r="K24" t="s">
        <v>13</v>
      </c>
    </row>
    <row r="25" spans="2:11" ht="12.75">
      <c r="B25" s="45" t="s">
        <v>41</v>
      </c>
      <c r="C25" s="46"/>
      <c r="D25" s="46"/>
      <c r="E25" s="46"/>
      <c r="F25" s="46"/>
      <c r="G25" s="47"/>
      <c r="I25" t="s">
        <v>17</v>
      </c>
      <c r="J25">
        <f>J24-C19</f>
        <v>400</v>
      </c>
      <c r="K25" t="s">
        <v>13</v>
      </c>
    </row>
    <row r="26" spans="2:11" ht="12.75">
      <c r="B26" s="48" t="s">
        <v>21</v>
      </c>
      <c r="C26" s="74" t="s">
        <v>43</v>
      </c>
      <c r="D26" s="75"/>
      <c r="E26" s="49"/>
      <c r="F26" s="49"/>
      <c r="G26" s="50"/>
      <c r="I26" t="s">
        <v>15</v>
      </c>
      <c r="J26" s="2">
        <f>J25/K20</f>
        <v>0.8947058823529411</v>
      </c>
      <c r="K26" t="s">
        <v>18</v>
      </c>
    </row>
    <row r="27" spans="2:7" ht="12.75">
      <c r="B27" s="54" t="s">
        <v>52</v>
      </c>
      <c r="C27" s="4">
        <v>4</v>
      </c>
      <c r="D27" s="49" t="s">
        <v>53</v>
      </c>
      <c r="E27" s="49"/>
      <c r="F27" s="49"/>
      <c r="G27" s="50"/>
    </row>
    <row r="28" spans="2:7" ht="12.75">
      <c r="B28" s="54"/>
      <c r="C28" s="55" t="s">
        <v>4</v>
      </c>
      <c r="D28" s="55" t="s">
        <v>5</v>
      </c>
      <c r="E28" s="49"/>
      <c r="F28" s="49"/>
      <c r="G28" s="50"/>
    </row>
    <row r="29" spans="2:12" ht="12.75">
      <c r="B29" s="56" t="s">
        <v>7</v>
      </c>
      <c r="C29" s="3">
        <v>6.8</v>
      </c>
      <c r="D29" s="3">
        <v>4.8</v>
      </c>
      <c r="E29" s="49"/>
      <c r="F29" s="49"/>
      <c r="G29" s="50"/>
      <c r="I29" t="s">
        <v>14</v>
      </c>
      <c r="K29" s="1">
        <f>K21+C19</f>
        <v>2688.2971729125575</v>
      </c>
      <c r="L29" t="s">
        <v>13</v>
      </c>
    </row>
    <row r="30" spans="2:7" ht="12.75">
      <c r="B30" s="56" t="s">
        <v>6</v>
      </c>
      <c r="C30" s="57">
        <f>C29*10000</f>
        <v>68000</v>
      </c>
      <c r="D30" s="57">
        <f>D29*10000</f>
        <v>48000</v>
      </c>
      <c r="E30" s="49"/>
      <c r="F30" s="49"/>
      <c r="G30" s="50"/>
    </row>
    <row r="31" spans="2:11" ht="13.5" thickBot="1">
      <c r="B31" s="54"/>
      <c r="C31" s="49"/>
      <c r="D31" s="49"/>
      <c r="E31" s="49"/>
      <c r="F31" s="49"/>
      <c r="G31" s="50"/>
      <c r="J31" t="s">
        <v>5</v>
      </c>
      <c r="K31" s="1">
        <f>K21+D21</f>
        <v>1788.2971729125577</v>
      </c>
    </row>
    <row r="32" spans="2:12" ht="13.5" thickTop="1">
      <c r="B32" s="60" t="s">
        <v>29</v>
      </c>
      <c r="C32" s="61"/>
      <c r="D32" s="61"/>
      <c r="E32" s="61"/>
      <c r="F32" s="61"/>
      <c r="G32" s="62"/>
      <c r="I32" t="s">
        <v>38</v>
      </c>
      <c r="K32" s="1">
        <f>D30/J14</f>
        <v>315.5818540433925</v>
      </c>
      <c r="L32" t="s">
        <v>13</v>
      </c>
    </row>
    <row r="33" spans="2:7" ht="12.75">
      <c r="B33" s="63"/>
      <c r="C33" s="49"/>
      <c r="D33" s="49"/>
      <c r="E33" s="49"/>
      <c r="F33" s="49"/>
      <c r="G33" s="64"/>
    </row>
    <row r="34" spans="2:7" ht="12.75">
      <c r="B34" s="65" t="s">
        <v>51</v>
      </c>
      <c r="C34" s="15">
        <f>J26</f>
        <v>0.8947058823529411</v>
      </c>
      <c r="D34" s="49" t="s">
        <v>18</v>
      </c>
      <c r="E34" s="16" t="s">
        <v>37</v>
      </c>
      <c r="F34" s="17"/>
      <c r="G34" s="64"/>
    </row>
    <row r="35" spans="2:7" ht="12.75">
      <c r="B35" s="66" t="s">
        <v>22</v>
      </c>
      <c r="C35" s="49"/>
      <c r="D35" s="49"/>
      <c r="E35" s="18" t="s">
        <v>4</v>
      </c>
      <c r="F35" s="19" t="s">
        <v>5</v>
      </c>
      <c r="G35" s="67"/>
    </row>
    <row r="36" spans="2:9" ht="12.75">
      <c r="B36" s="65" t="s">
        <v>23</v>
      </c>
      <c r="C36" s="73">
        <f>C34/C27</f>
        <v>0.22367647058823528</v>
      </c>
      <c r="D36" s="49"/>
      <c r="E36" s="20">
        <f>C13</f>
        <v>0.13</v>
      </c>
      <c r="F36" s="21">
        <f>F37/10000</f>
        <v>0.11</v>
      </c>
      <c r="G36" s="64" t="s">
        <v>7</v>
      </c>
      <c r="I36" s="1"/>
    </row>
    <row r="37" spans="2:7" ht="12.75">
      <c r="B37" s="66" t="s">
        <v>22</v>
      </c>
      <c r="C37" s="49"/>
      <c r="D37" s="49"/>
      <c r="E37" s="20">
        <f>E36*10000</f>
        <v>1300</v>
      </c>
      <c r="F37" s="22">
        <f>ROUND(D19+(K32*C34),-2)</f>
        <v>1100</v>
      </c>
      <c r="G37" s="64" t="s">
        <v>57</v>
      </c>
    </row>
    <row r="38" spans="2:7" ht="12.75">
      <c r="B38" s="72" t="s">
        <v>68</v>
      </c>
      <c r="C38" s="71">
        <f>C36</f>
        <v>0.22367647058823528</v>
      </c>
      <c r="D38" s="39"/>
      <c r="E38" s="39"/>
      <c r="F38" s="39"/>
      <c r="G38" s="70"/>
    </row>
    <row r="39" spans="2:7" ht="13.5" thickBot="1">
      <c r="B39" s="68"/>
      <c r="C39" s="59"/>
      <c r="D39" s="59"/>
      <c r="E39" s="59"/>
      <c r="F39" s="59"/>
      <c r="G39" s="69"/>
    </row>
    <row r="40" spans="2:7" ht="13.5" thickTop="1">
      <c r="B40" s="5"/>
      <c r="C40" s="5"/>
      <c r="D40" s="5"/>
      <c r="E40" s="5"/>
      <c r="F40" s="5"/>
      <c r="G40" s="5"/>
    </row>
    <row r="41" spans="2:7" ht="12.75">
      <c r="B41" s="28" t="s">
        <v>56</v>
      </c>
      <c r="C41" s="24"/>
      <c r="D41" s="24"/>
      <c r="E41" s="24"/>
      <c r="G41" s="5"/>
    </row>
    <row r="42" spans="2:7" ht="12.75">
      <c r="B42" s="32"/>
      <c r="C42" s="33"/>
      <c r="D42" s="33" t="s">
        <v>7</v>
      </c>
      <c r="E42" s="33" t="s">
        <v>7</v>
      </c>
      <c r="F42" s="34"/>
      <c r="G42" s="5"/>
    </row>
    <row r="43" spans="2:7" ht="12.75">
      <c r="B43" s="35" t="s">
        <v>47</v>
      </c>
      <c r="C43" s="36"/>
      <c r="D43" s="36" t="s">
        <v>54</v>
      </c>
      <c r="E43" s="36" t="s">
        <v>55</v>
      </c>
      <c r="F43" s="37"/>
      <c r="G43" s="5"/>
    </row>
    <row r="44" spans="2:7" ht="12.75">
      <c r="B44" s="38" t="s">
        <v>8</v>
      </c>
      <c r="C44" s="39"/>
      <c r="D44" s="39">
        <v>0.09</v>
      </c>
      <c r="E44" s="39">
        <v>0.08</v>
      </c>
      <c r="F44" s="40"/>
      <c r="G44" s="5"/>
    </row>
    <row r="45" spans="2:7" ht="12.75">
      <c r="B45" s="38" t="s">
        <v>61</v>
      </c>
      <c r="C45" s="39"/>
      <c r="D45" s="39">
        <v>0.083</v>
      </c>
      <c r="E45" s="39">
        <v>0.076</v>
      </c>
      <c r="F45" s="40"/>
      <c r="G45" s="5"/>
    </row>
    <row r="46" spans="2:7" ht="12.75">
      <c r="B46" s="38"/>
      <c r="C46" s="39"/>
      <c r="D46" s="39"/>
      <c r="E46" s="39"/>
      <c r="F46" s="40"/>
      <c r="G46" s="5"/>
    </row>
    <row r="47" spans="2:7" ht="12.75">
      <c r="B47" s="38"/>
      <c r="C47" s="39"/>
      <c r="D47" s="39"/>
      <c r="E47" s="39"/>
      <c r="F47" s="40"/>
      <c r="G47" s="5"/>
    </row>
    <row r="48" spans="2:7" ht="12.75">
      <c r="B48" s="32"/>
      <c r="C48" s="41"/>
      <c r="D48" s="41" t="s">
        <v>7</v>
      </c>
      <c r="E48" s="41" t="s">
        <v>7</v>
      </c>
      <c r="F48" s="34"/>
      <c r="G48" s="5"/>
    </row>
    <row r="49" spans="2:6" ht="12.75">
      <c r="B49" s="35" t="s">
        <v>48</v>
      </c>
      <c r="C49" s="36"/>
      <c r="D49" s="36" t="s">
        <v>54</v>
      </c>
      <c r="E49" s="36" t="s">
        <v>55</v>
      </c>
      <c r="F49" s="42" t="s">
        <v>49</v>
      </c>
    </row>
    <row r="50" spans="2:6" ht="12.75">
      <c r="B50" s="38" t="s">
        <v>43</v>
      </c>
      <c r="C50" s="39"/>
      <c r="D50" s="39">
        <v>6.8</v>
      </c>
      <c r="E50" s="39">
        <v>4.8</v>
      </c>
      <c r="F50" s="40">
        <v>4</v>
      </c>
    </row>
    <row r="51" spans="2:6" ht="12.75">
      <c r="B51" s="38" t="s">
        <v>44</v>
      </c>
      <c r="C51" s="39"/>
      <c r="D51" s="39">
        <v>0.629</v>
      </c>
      <c r="E51" s="39">
        <v>0.614</v>
      </c>
      <c r="F51" s="40">
        <v>16</v>
      </c>
    </row>
    <row r="52" spans="2:6" ht="12.75">
      <c r="B52" s="38" t="s">
        <v>65</v>
      </c>
      <c r="C52" s="39"/>
      <c r="D52" s="39">
        <v>0.17</v>
      </c>
      <c r="E52" s="39">
        <v>0.15</v>
      </c>
      <c r="F52" s="40">
        <v>11</v>
      </c>
    </row>
    <row r="53" spans="2:6" ht="12.75">
      <c r="B53" s="38" t="s">
        <v>66</v>
      </c>
      <c r="C53" s="39"/>
      <c r="D53" s="39">
        <v>0.1959</v>
      </c>
      <c r="E53" s="39">
        <v>0.1814</v>
      </c>
      <c r="F53" s="40">
        <v>15</v>
      </c>
    </row>
    <row r="54" spans="2:6" ht="12.75">
      <c r="B54" s="38" t="s">
        <v>69</v>
      </c>
      <c r="C54" s="39"/>
      <c r="D54" s="39">
        <v>11.64</v>
      </c>
      <c r="E54" s="39">
        <v>6.04</v>
      </c>
      <c r="F54" s="40">
        <v>8</v>
      </c>
    </row>
    <row r="55" spans="2:6" ht="12.75">
      <c r="B55" s="38" t="s">
        <v>70</v>
      </c>
      <c r="C55" s="39"/>
      <c r="D55" s="39">
        <v>0.02</v>
      </c>
      <c r="E55" s="39">
        <v>1.3</v>
      </c>
      <c r="F55" s="40">
        <v>12</v>
      </c>
    </row>
    <row r="56" spans="2:6" ht="12.75">
      <c r="B56" s="43"/>
      <c r="C56" s="44"/>
      <c r="D56" s="44"/>
      <c r="E56" s="44"/>
      <c r="F56" s="37"/>
    </row>
    <row r="58" ht="12.75">
      <c r="B58" s="29" t="s">
        <v>32</v>
      </c>
    </row>
    <row r="59" spans="2:6" ht="12.75">
      <c r="B59" s="23" t="s">
        <v>31</v>
      </c>
      <c r="C59" s="23"/>
      <c r="D59" s="23"/>
      <c r="F59" s="23"/>
    </row>
    <row r="60" spans="2:6" ht="12.75">
      <c r="B60" s="23" t="s">
        <v>33</v>
      </c>
      <c r="C60" s="23"/>
      <c r="D60" s="23"/>
      <c r="F60" s="23"/>
    </row>
    <row r="61" spans="2:6" ht="12.75">
      <c r="B61" s="23" t="s">
        <v>34</v>
      </c>
      <c r="C61" s="23"/>
      <c r="D61" s="23"/>
      <c r="F61" s="23"/>
    </row>
    <row r="62" spans="2:6" ht="12.75">
      <c r="B62" s="23" t="s">
        <v>35</v>
      </c>
      <c r="C62" s="23"/>
      <c r="D62" s="23"/>
      <c r="F62" s="23"/>
    </row>
    <row r="63" spans="2:6" ht="12.75">
      <c r="B63" s="23" t="s">
        <v>36</v>
      </c>
      <c r="C63" s="23"/>
      <c r="D63" s="23"/>
      <c r="F63" s="23"/>
    </row>
    <row r="64" spans="2:6" ht="12.75">
      <c r="B64" s="30" t="s">
        <v>60</v>
      </c>
      <c r="F64" s="5"/>
    </row>
    <row r="65" spans="2:6" ht="12.75">
      <c r="B65" s="23" t="s">
        <v>58</v>
      </c>
      <c r="F65" s="5"/>
    </row>
    <row r="66" spans="2:6" ht="12.75">
      <c r="B66" s="23" t="s">
        <v>59</v>
      </c>
      <c r="F66" s="5"/>
    </row>
    <row r="67" spans="2:5" ht="12.75">
      <c r="B67" s="30" t="s">
        <v>1</v>
      </c>
      <c r="C67" s="5"/>
      <c r="D67" s="5"/>
      <c r="E67" s="5"/>
    </row>
    <row r="68" spans="2:5" ht="12.75">
      <c r="B68" s="23" t="s">
        <v>2</v>
      </c>
      <c r="C68" s="5"/>
      <c r="D68" s="5"/>
      <c r="E68" s="5"/>
    </row>
    <row r="69" spans="2:5" ht="12.75">
      <c r="B69" s="23" t="s">
        <v>0</v>
      </c>
      <c r="C69" s="5"/>
      <c r="D69" s="5"/>
      <c r="E69" s="5"/>
    </row>
    <row r="71" ht="12.75">
      <c r="B71" s="23" t="s">
        <v>63</v>
      </c>
    </row>
    <row r="72" ht="12.75">
      <c r="B72" s="31" t="s">
        <v>64</v>
      </c>
    </row>
  </sheetData>
  <sheetProtection password="DF37" sheet="1" objects="1" scenarios="1"/>
  <mergeCells count="2">
    <mergeCell ref="C26:D26"/>
    <mergeCell ref="C16:D16"/>
  </mergeCells>
  <hyperlinks>
    <hyperlink ref="B72" r:id="rId1" display="perales@vax2.concordia.ca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Gomez-Perales</dc:creator>
  <cp:keywords/>
  <dc:description/>
  <cp:lastModifiedBy>Juan Gomez-Perales</cp:lastModifiedBy>
  <dcterms:created xsi:type="dcterms:W3CDTF">2008-02-23T15:37:24Z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